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6345" firstSheet="2" activeTab="2"/>
  </bookViews>
  <sheets>
    <sheet name="Sheet4" sheetId="13" r:id="rId1"/>
    <sheet name="Sheet3" sheetId="12" r:id="rId2"/>
    <sheet name="bIEU 3 QUI III" sheetId="5" r:id="rId3"/>
    <sheet name="Bieu 3 QUI IV" sheetId="2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11" i="12" l="1"/>
  <c r="C10" i="12"/>
  <c r="C21" i="2" l="1"/>
  <c r="D12" i="2"/>
  <c r="E12" i="2"/>
  <c r="F16" i="2"/>
  <c r="F28" i="2"/>
  <c r="F27" i="2"/>
  <c r="F26" i="2"/>
  <c r="F24" i="2"/>
  <c r="F23" i="2"/>
  <c r="F22" i="2"/>
  <c r="F21" i="2"/>
  <c r="F19" i="2"/>
  <c r="F18" i="2"/>
  <c r="F17" i="2"/>
  <c r="F15" i="2"/>
  <c r="F14" i="2"/>
  <c r="F13" i="2"/>
  <c r="F28" i="5"/>
  <c r="F27" i="5"/>
  <c r="F26" i="5"/>
  <c r="F23" i="5"/>
  <c r="F22" i="5"/>
  <c r="F21" i="5"/>
  <c r="F12" i="5"/>
  <c r="F14" i="5"/>
  <c r="F13" i="5"/>
  <c r="D11" i="5"/>
  <c r="C11" i="5"/>
  <c r="D16" i="2" l="1"/>
  <c r="D20" i="2"/>
  <c r="C20" i="2"/>
  <c r="E16" i="2"/>
  <c r="E17" i="2"/>
  <c r="E18" i="2"/>
  <c r="E19" i="2"/>
  <c r="C16" i="2"/>
  <c r="E17" i="5"/>
  <c r="E18" i="5"/>
  <c r="D16" i="5"/>
  <c r="C16" i="5"/>
  <c r="E16" i="5" s="1"/>
  <c r="D20" i="5"/>
  <c r="C20" i="5"/>
  <c r="E23" i="2"/>
  <c r="E24" i="2"/>
  <c r="E26" i="2"/>
  <c r="E27" i="2"/>
  <c r="C12" i="2"/>
  <c r="C11" i="2" s="1"/>
  <c r="D11" i="2"/>
  <c r="E12" i="5"/>
  <c r="E22" i="5"/>
  <c r="E23" i="5"/>
  <c r="E24" i="5"/>
  <c r="E25" i="5"/>
  <c r="E26" i="5"/>
  <c r="E27" i="5"/>
  <c r="E21" i="5"/>
  <c r="E14" i="2"/>
  <c r="E15" i="2"/>
  <c r="E13" i="2"/>
  <c r="D12" i="5"/>
  <c r="C25" i="5"/>
  <c r="C23" i="5"/>
  <c r="C22" i="5" s="1"/>
  <c r="C21" i="5" s="1"/>
  <c r="C12" i="5"/>
  <c r="D22" i="2" l="1"/>
  <c r="D25" i="2"/>
  <c r="E25" i="2" s="1"/>
  <c r="D25" i="5"/>
  <c r="D22" i="5"/>
  <c r="D21" i="5"/>
  <c r="D21" i="2" l="1"/>
  <c r="E21" i="2" s="1"/>
  <c r="E22" i="2"/>
  <c r="E15" i="5" l="1"/>
  <c r="E14" i="5"/>
  <c r="E13" i="5"/>
</calcChain>
</file>

<file path=xl/sharedStrings.xml><?xml version="1.0" encoding="utf-8"?>
<sst xmlns="http://schemas.openxmlformats.org/spreadsheetml/2006/main" count="89" uniqueCount="50">
  <si>
    <t>ĐƠN VỊ : TRƯỜNG TIỂU HỌC PHÙ ĐỒNG</t>
  </si>
  <si>
    <t>(Biểu số 2 - Ban hành kèm theo Thông tư 61/2017/TT-BTC ngày 15/6/2017 của Bộ Tài Chính )</t>
  </si>
  <si>
    <t>STT</t>
  </si>
  <si>
    <t>NỘI DUNG</t>
  </si>
  <si>
    <t xml:space="preserve">DỰ TOÁN ĐƯỢC GIAO </t>
  </si>
  <si>
    <t>I</t>
  </si>
  <si>
    <t>Chi quản lý hành chính</t>
  </si>
  <si>
    <t xml:space="preserve">II </t>
  </si>
  <si>
    <t>Dự toán chi Ngân sách Nhà nước</t>
  </si>
  <si>
    <t>BIỂU 3- Ban hành kèm theo Thông tư số 61/2017/TT-BTC ngày 15/6/2017 của Bộ Tài chính</t>
  </si>
  <si>
    <t>Số TT</t>
  </si>
  <si>
    <t>Nội dung</t>
  </si>
  <si>
    <t>So sánh (%)</t>
  </si>
  <si>
    <t>Dự toán</t>
  </si>
  <si>
    <t>Cùng kỳ 
năm trước</t>
  </si>
  <si>
    <t xml:space="preserve">Dự toán
 năm </t>
  </si>
  <si>
    <t xml:space="preserve">I </t>
  </si>
  <si>
    <t>Tổng số thu, chi , nộp NS phí, lệ phí</t>
  </si>
  <si>
    <t>Số thu phí, lệ phí</t>
  </si>
  <si>
    <t xml:space="preserve">Chi từ nguồn thu phí được để lại </t>
  </si>
  <si>
    <t>A</t>
  </si>
  <si>
    <t>Dự toán chi NSNN</t>
  </si>
  <si>
    <t>Kinh phí thực hiện chế độ tự chủ</t>
  </si>
  <si>
    <t xml:space="preserve">KP không thực hiện chế độ tự chủ </t>
  </si>
  <si>
    <t>CHƯƠNG : 622</t>
  </si>
  <si>
    <t>CHƯƠNG  : 622</t>
  </si>
  <si>
    <t xml:space="preserve">Số thu học 2 buổi/ ngày </t>
  </si>
  <si>
    <t>Số thu tiền chăm sóc bán trú</t>
  </si>
  <si>
    <t xml:space="preserve">Số thu tiền CSVC bán trú </t>
  </si>
  <si>
    <t xml:space="preserve">Chi từ nguồn mô hình học 2 buổi/ngày </t>
  </si>
  <si>
    <t xml:space="preserve">Chi từ nguồn chăm sóc bán trú </t>
  </si>
  <si>
    <t xml:space="preserve">Chi từ nguồn CSVC bán trú </t>
  </si>
  <si>
    <t>DĐVT: Đồng</t>
  </si>
  <si>
    <t>Nguồn không tự chủ (02.12)</t>
  </si>
  <si>
    <t>Nguồn cải cách tiền lương không tự chủ (02.14)</t>
  </si>
  <si>
    <t xml:space="preserve">Người lập </t>
  </si>
  <si>
    <t>Hiệu trưởng</t>
  </si>
  <si>
    <t xml:space="preserve">Nguyễn Thị Thanh Tâm </t>
  </si>
  <si>
    <t xml:space="preserve">Vương Thị Quyên </t>
  </si>
  <si>
    <t>Nguồn kinh phí tự chủ (01.13)</t>
  </si>
  <si>
    <t>KP cải cách tiền lương chế độ tự chủ</t>
  </si>
  <si>
    <t>Nguồn không tự chủ (02.15)</t>
  </si>
  <si>
    <t>ĐÁNH GIÁ THỰC HIỆN DỰ TOÁN THU - CHI NGÂN SÁCH QUÝ III- 2020</t>
  </si>
  <si>
    <t>Ước thực hiện quý
III /năm 2020</t>
  </si>
  <si>
    <t>ĐÁNH GIÁ THỰC HIỆN DỰ TOÁN THU - CHI NGÂN SÁCH QUÝ IV- 2020</t>
  </si>
  <si>
    <t>Ước thực hiện quý
IV /năm 2020</t>
  </si>
  <si>
    <t xml:space="preserve">Chi phí nghiệp vụ chuyên môn </t>
  </si>
  <si>
    <t xml:space="preserve">
DỰ TOÁN  ĐIỀU CHỈNH GIẢM DỰ TOÁN NSNN NĂM 2020
</t>
  </si>
  <si>
    <t>Chi khác phục vụ công tác  chuyển môn</t>
  </si>
  <si>
    <t>(Kèm theo Quyết định số :     /QĐ -THPĐ ngày   18 tháng   9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</si>
</sst>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4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3"/>
      <scheme val="minor"/>
    </font>
    <font>
      <b/>
      <sz val="14"/>
      <color theme="1"/>
      <name val="Cambria"/>
      <family val="1"/>
      <charset val="163"/>
      <scheme val="maj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163"/>
      <scheme val="minor"/>
    </font>
    <font>
      <b/>
      <i/>
      <sz val="14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3"/>
      <scheme val="minor"/>
    </font>
    <font>
      <sz val="12"/>
      <color theme="1"/>
      <name val="Calibri"/>
      <family val="2"/>
      <charset val="163"/>
      <scheme val="minor"/>
    </font>
    <font>
      <b/>
      <i/>
      <sz val="12"/>
      <color theme="1"/>
      <name val="Calibri"/>
      <family val="2"/>
      <charset val="163"/>
      <scheme val="minor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5" fontId="0" fillId="0" borderId="2" xfId="1" applyNumberFormat="1" applyFont="1" applyBorder="1"/>
    <xf numFmtId="3" fontId="0" fillId="0" borderId="2" xfId="0" applyNumberFormat="1" applyBorder="1"/>
    <xf numFmtId="3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3" fontId="11" fillId="0" borderId="2" xfId="0" applyNumberFormat="1" applyFont="1" applyBorder="1"/>
    <xf numFmtId="9" fontId="11" fillId="0" borderId="2" xfId="2" applyFont="1" applyBorder="1"/>
    <xf numFmtId="0" fontId="11" fillId="0" borderId="0" xfId="0" applyFont="1"/>
    <xf numFmtId="165" fontId="0" fillId="0" borderId="2" xfId="1" applyNumberFormat="1" applyFont="1" applyBorder="1" applyAlignment="1">
      <alignment horizontal="right"/>
    </xf>
    <xf numFmtId="165" fontId="0" fillId="0" borderId="2" xfId="1" applyNumberFormat="1" applyFont="1" applyBorder="1" applyAlignment="1"/>
    <xf numFmtId="165" fontId="11" fillId="0" borderId="2" xfId="1" applyNumberFormat="1" applyFont="1" applyBorder="1" applyAlignment="1"/>
    <xf numFmtId="3" fontId="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165" fontId="0" fillId="0" borderId="3" xfId="1" applyNumberFormat="1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5" fontId="11" fillId="0" borderId="2" xfId="0" applyNumberFormat="1" applyFont="1" applyBorder="1" applyAlignment="1">
      <alignment horizontal="right"/>
    </xf>
    <xf numFmtId="0" fontId="1" fillId="0" borderId="1" xfId="0" applyFont="1" applyBorder="1"/>
    <xf numFmtId="9" fontId="0" fillId="0" borderId="1" xfId="2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7" xfId="2" applyFont="1" applyBorder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5" fontId="1" fillId="0" borderId="1" xfId="1" applyNumberFormat="1" applyFont="1" applyBorder="1"/>
    <xf numFmtId="9" fontId="1" fillId="0" borderId="1" xfId="2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65" fontId="1" fillId="0" borderId="7" xfId="1" applyNumberFormat="1" applyFont="1" applyBorder="1"/>
    <xf numFmtId="9" fontId="1" fillId="0" borderId="7" xfId="2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6" fillId="0" borderId="2" xfId="0" applyFont="1" applyBorder="1"/>
    <xf numFmtId="0" fontId="15" fillId="0" borderId="3" xfId="0" applyFont="1" applyBorder="1" applyAlignment="1">
      <alignment horizontal="center"/>
    </xf>
    <xf numFmtId="0" fontId="15" fillId="0" borderId="3" xfId="0" applyNumberFormat="1" applyFont="1" applyBorder="1" applyAlignment="1">
      <alignment wrapText="1"/>
    </xf>
    <xf numFmtId="166" fontId="15" fillId="0" borderId="3" xfId="1" applyNumberFormat="1" applyFont="1" applyBorder="1"/>
    <xf numFmtId="166" fontId="16" fillId="0" borderId="2" xfId="1" applyNumberFormat="1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%20may%20cu\Cac%20bieu%20mau%20cong%20khai%20tai%20chinh\nam%202019\CKDT%20nam%202019%20%20theo%20thong%20tu%20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eu 02"/>
      <sheetName val="Qui I "/>
      <sheetName val="bIEU 3Qui 2 2018"/>
      <sheetName val="bIEU 3 QUI III"/>
      <sheetName val="Bieu 3 QUI IV"/>
      <sheetName val="6 THANG "/>
      <sheetName val="nAM"/>
      <sheetName val="Quyet toan "/>
      <sheetName val="Bieu 5"/>
    </sheetNames>
    <sheetDataSet>
      <sheetData sheetId="0"/>
      <sheetData sheetId="1"/>
      <sheetData sheetId="2">
        <row r="12">
          <cell r="D12">
            <v>657784000</v>
          </cell>
        </row>
        <row r="13">
          <cell r="D13">
            <v>244700000</v>
          </cell>
        </row>
        <row r="15">
          <cell r="D15">
            <v>80820000</v>
          </cell>
        </row>
      </sheetData>
      <sheetData sheetId="3"/>
      <sheetData sheetId="4">
        <row r="21">
          <cell r="D21">
            <v>1171573495</v>
          </cell>
        </row>
        <row r="23">
          <cell r="D23">
            <v>1021764315</v>
          </cell>
        </row>
      </sheetData>
      <sheetData sheetId="5">
        <row r="12">
          <cell r="D12">
            <v>1184660000</v>
          </cell>
        </row>
        <row r="13">
          <cell r="D13">
            <v>502900000</v>
          </cell>
        </row>
        <row r="15">
          <cell r="D15">
            <v>147420000</v>
          </cell>
        </row>
        <row r="16">
          <cell r="D16">
            <v>40200000</v>
          </cell>
        </row>
        <row r="17">
          <cell r="D17">
            <v>1185110800</v>
          </cell>
        </row>
        <row r="18">
          <cell r="D18">
            <v>504000800</v>
          </cell>
        </row>
        <row r="20">
          <cell r="D20">
            <v>147420000</v>
          </cell>
        </row>
        <row r="21">
          <cell r="D21">
            <v>39550000</v>
          </cell>
        </row>
        <row r="23">
          <cell r="D23">
            <v>1284698956</v>
          </cell>
        </row>
        <row r="24">
          <cell r="D24">
            <v>1284698956</v>
          </cell>
        </row>
        <row r="25">
          <cell r="D25">
            <v>1101751136</v>
          </cell>
        </row>
        <row r="26">
          <cell r="D26">
            <v>182947820</v>
          </cell>
        </row>
        <row r="28">
          <cell r="D28">
            <v>225727000</v>
          </cell>
        </row>
        <row r="29">
          <cell r="D29">
            <v>372921868</v>
          </cell>
        </row>
      </sheetData>
      <sheetData sheetId="6">
        <row r="11">
          <cell r="D11">
            <v>1290626000</v>
          </cell>
        </row>
      </sheetData>
      <sheetData sheetId="7">
        <row r="13">
          <cell r="D13">
            <v>1114500000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9" workbookViewId="0">
      <selection activeCell="B26" sqref="B26"/>
    </sheetView>
  </sheetViews>
  <sheetFormatPr defaultRowHeight="15" x14ac:dyDescent="0.25"/>
  <cols>
    <col min="2" max="2" width="46.7109375" customWidth="1"/>
    <col min="3" max="3" width="26.28515625" customWidth="1"/>
  </cols>
  <sheetData>
    <row r="1" spans="1:3" ht="15.75" x14ac:dyDescent="0.25">
      <c r="A1" s="64" t="s">
        <v>1</v>
      </c>
      <c r="B1" s="64"/>
      <c r="C1" s="64"/>
    </row>
    <row r="2" spans="1:3" x14ac:dyDescent="0.25">
      <c r="A2" s="45"/>
    </row>
    <row r="3" spans="1:3" x14ac:dyDescent="0.25">
      <c r="A3" s="65" t="s">
        <v>0</v>
      </c>
      <c r="B3" s="65"/>
    </row>
    <row r="4" spans="1:3" x14ac:dyDescent="0.25">
      <c r="A4" s="65" t="s">
        <v>25</v>
      </c>
      <c r="B4" s="65"/>
    </row>
    <row r="5" spans="1:3" x14ac:dyDescent="0.25">
      <c r="A5" s="45"/>
    </row>
    <row r="6" spans="1:3" ht="42" customHeight="1" x14ac:dyDescent="0.3">
      <c r="A6" s="66" t="s">
        <v>47</v>
      </c>
      <c r="B6" s="66"/>
      <c r="C6" s="66"/>
    </row>
    <row r="7" spans="1:3" ht="17.25" x14ac:dyDescent="0.3">
      <c r="A7" s="67" t="s">
        <v>49</v>
      </c>
      <c r="B7" s="67"/>
      <c r="C7" s="67"/>
    </row>
    <row r="8" spans="1:3" x14ac:dyDescent="0.25">
      <c r="A8" s="45"/>
    </row>
    <row r="9" spans="1:3" x14ac:dyDescent="0.25">
      <c r="A9" s="3" t="s">
        <v>2</v>
      </c>
      <c r="B9" s="3" t="s">
        <v>3</v>
      </c>
      <c r="C9" s="3" t="s">
        <v>4</v>
      </c>
    </row>
    <row r="10" spans="1:3" ht="18.75" x14ac:dyDescent="0.3">
      <c r="A10" s="10" t="s">
        <v>5</v>
      </c>
      <c r="B10" s="9" t="s">
        <v>8</v>
      </c>
      <c r="C10" s="63">
        <f>C11</f>
        <v>-57000000</v>
      </c>
    </row>
    <row r="11" spans="1:3" ht="18.75" x14ac:dyDescent="0.3">
      <c r="A11" s="10" t="s">
        <v>20</v>
      </c>
      <c r="B11" s="59" t="s">
        <v>46</v>
      </c>
      <c r="C11" s="63">
        <f>C12</f>
        <v>-57000000</v>
      </c>
    </row>
    <row r="12" spans="1:3" ht="46.5" customHeight="1" x14ac:dyDescent="0.3">
      <c r="A12" s="60">
        <v>1</v>
      </c>
      <c r="B12" s="61" t="s">
        <v>48</v>
      </c>
      <c r="C12" s="62">
        <v>-57000000</v>
      </c>
    </row>
    <row r="13" spans="1:3" ht="18" x14ac:dyDescent="0.25">
      <c r="A13" s="17"/>
      <c r="B13" s="18"/>
      <c r="C13" s="19"/>
    </row>
    <row r="14" spans="1:3" ht="18" x14ac:dyDescent="0.25">
      <c r="A14" s="17"/>
      <c r="B14" s="18"/>
      <c r="C14" s="19"/>
    </row>
    <row r="15" spans="1:3" ht="18" x14ac:dyDescent="0.25">
      <c r="A15" s="17"/>
      <c r="B15" s="18"/>
      <c r="C15" s="19"/>
    </row>
    <row r="16" spans="1:3" ht="18.75" x14ac:dyDescent="0.3">
      <c r="A16" s="44"/>
      <c r="B16" s="16" t="s">
        <v>35</v>
      </c>
      <c r="C16" s="16" t="s">
        <v>36</v>
      </c>
    </row>
    <row r="17" spans="1:3" x14ac:dyDescent="0.25">
      <c r="A17" s="45"/>
    </row>
    <row r="18" spans="1:3" x14ac:dyDescent="0.25">
      <c r="A18" s="45"/>
    </row>
    <row r="19" spans="1:3" x14ac:dyDescent="0.25">
      <c r="A19" s="45"/>
    </row>
    <row r="20" spans="1:3" ht="18.75" x14ac:dyDescent="0.3">
      <c r="A20" s="20"/>
      <c r="B20" s="21" t="s">
        <v>37</v>
      </c>
      <c r="C20" s="21" t="s">
        <v>38</v>
      </c>
    </row>
    <row r="21" spans="1:3" x14ac:dyDescent="0.25">
      <c r="A21" s="45"/>
    </row>
  </sheetData>
  <mergeCells count="5">
    <mergeCell ref="A1:C1"/>
    <mergeCell ref="A3:B3"/>
    <mergeCell ref="A4:B4"/>
    <mergeCell ref="A6:C6"/>
    <mergeCell ref="A7:C7"/>
  </mergeCells>
  <pageMargins left="0.7" right="0.33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0" workbookViewId="0">
      <selection activeCell="F29" sqref="F29"/>
    </sheetView>
  </sheetViews>
  <sheetFormatPr defaultRowHeight="15" x14ac:dyDescent="0.25"/>
  <cols>
    <col min="1" max="1" width="6.140625" customWidth="1"/>
    <col min="2" max="2" width="43" customWidth="1"/>
    <col min="3" max="3" width="16.140625" customWidth="1"/>
    <col min="4" max="4" width="16.85546875" customWidth="1"/>
    <col min="5" max="5" width="6.7109375" customWidth="1"/>
    <col min="6" max="6" width="9.85546875" customWidth="1"/>
  </cols>
  <sheetData>
    <row r="1" spans="1:6" x14ac:dyDescent="0.25">
      <c r="A1" s="69" t="s">
        <v>9</v>
      </c>
      <c r="B1" s="69"/>
      <c r="C1" s="69"/>
      <c r="D1" s="69"/>
      <c r="E1" s="69"/>
      <c r="F1" s="69"/>
    </row>
    <row r="2" spans="1:6" x14ac:dyDescent="0.25">
      <c r="A2" s="42"/>
    </row>
    <row r="3" spans="1:6" x14ac:dyDescent="0.25">
      <c r="A3" s="65" t="s">
        <v>0</v>
      </c>
      <c r="B3" s="65"/>
      <c r="C3" s="65"/>
    </row>
    <row r="4" spans="1:6" x14ac:dyDescent="0.25">
      <c r="A4" s="65" t="s">
        <v>24</v>
      </c>
      <c r="B4" s="65"/>
      <c r="C4" s="65"/>
    </row>
    <row r="5" spans="1:6" x14ac:dyDescent="0.25">
      <c r="A5" s="42"/>
    </row>
    <row r="6" spans="1:6" ht="18.75" x14ac:dyDescent="0.3">
      <c r="A6" s="68" t="s">
        <v>42</v>
      </c>
      <c r="B6" s="68"/>
      <c r="C6" s="68"/>
      <c r="D6" s="68"/>
      <c r="E6" s="68"/>
      <c r="F6" s="68"/>
    </row>
    <row r="7" spans="1:6" x14ac:dyDescent="0.25">
      <c r="A7" s="42"/>
    </row>
    <row r="8" spans="1:6" x14ac:dyDescent="0.25">
      <c r="A8" s="42"/>
      <c r="E8" t="s">
        <v>32</v>
      </c>
    </row>
    <row r="9" spans="1:6" x14ac:dyDescent="0.25">
      <c r="A9" s="70" t="s">
        <v>10</v>
      </c>
      <c r="B9" s="70" t="s">
        <v>11</v>
      </c>
      <c r="C9" s="72" t="s">
        <v>15</v>
      </c>
      <c r="D9" s="72" t="s">
        <v>43</v>
      </c>
      <c r="E9" s="74" t="s">
        <v>12</v>
      </c>
      <c r="F9" s="75"/>
    </row>
    <row r="10" spans="1:6" ht="24" x14ac:dyDescent="0.25">
      <c r="A10" s="71"/>
      <c r="B10" s="71"/>
      <c r="C10" s="71"/>
      <c r="D10" s="73"/>
      <c r="E10" s="47" t="s">
        <v>13</v>
      </c>
      <c r="F10" s="48" t="s">
        <v>14</v>
      </c>
    </row>
    <row r="11" spans="1:6" ht="24.95" customHeight="1" x14ac:dyDescent="0.25">
      <c r="A11" s="3" t="s">
        <v>16</v>
      </c>
      <c r="B11" s="40" t="s">
        <v>17</v>
      </c>
      <c r="C11" s="49">
        <f>C12</f>
        <v>1479000000</v>
      </c>
      <c r="D11" s="49">
        <f>D12</f>
        <v>186250000</v>
      </c>
      <c r="E11" s="50"/>
      <c r="F11" s="41"/>
    </row>
    <row r="12" spans="1:6" ht="24.95" customHeight="1" x14ac:dyDescent="0.25">
      <c r="A12" s="22">
        <v>1</v>
      </c>
      <c r="B12" s="23" t="s">
        <v>18</v>
      </c>
      <c r="C12" s="29">
        <f>C13+C14+C15</f>
        <v>1479000000</v>
      </c>
      <c r="D12" s="29">
        <f>D13+D14+D15</f>
        <v>186250000</v>
      </c>
      <c r="E12" s="25">
        <f>D12/C12</f>
        <v>0.12592968221771467</v>
      </c>
      <c r="F12" s="25">
        <f>D12/'[1]Bieu 3 QUI IV'!$D$12</f>
        <v>0.15721810477267739</v>
      </c>
    </row>
    <row r="13" spans="1:6" ht="24.95" customHeight="1" x14ac:dyDescent="0.25">
      <c r="A13" s="7">
        <v>1.1000000000000001</v>
      </c>
      <c r="B13" s="1" t="s">
        <v>26</v>
      </c>
      <c r="C13" s="11">
        <v>1125000000</v>
      </c>
      <c r="D13" s="28">
        <v>97750000</v>
      </c>
      <c r="E13" s="15">
        <f t="shared" ref="E13:E18" si="0">D13/C13</f>
        <v>8.6888888888888891E-2</v>
      </c>
      <c r="F13" s="14">
        <f>D13/'[1]Qui I '!$D$13</f>
        <v>0.3994687372292603</v>
      </c>
    </row>
    <row r="14" spans="1:6" ht="24.95" customHeight="1" x14ac:dyDescent="0.25">
      <c r="A14" s="7">
        <v>4.2</v>
      </c>
      <c r="B14" s="1" t="s">
        <v>27</v>
      </c>
      <c r="C14" s="11">
        <v>324000000</v>
      </c>
      <c r="D14" s="28">
        <v>81000000</v>
      </c>
      <c r="E14" s="14">
        <f t="shared" si="0"/>
        <v>0.25</v>
      </c>
      <c r="F14" s="14">
        <f>D14/'[1]Qui I '!$D$15</f>
        <v>1.0022271714922049</v>
      </c>
    </row>
    <row r="15" spans="1:6" ht="24.95" customHeight="1" x14ac:dyDescent="0.25">
      <c r="A15" s="7">
        <v>1.3</v>
      </c>
      <c r="B15" s="1" t="s">
        <v>28</v>
      </c>
      <c r="C15" s="11">
        <v>30000000</v>
      </c>
      <c r="D15" s="28">
        <v>7500000</v>
      </c>
      <c r="E15" s="14">
        <f t="shared" si="0"/>
        <v>0.25</v>
      </c>
      <c r="F15" s="14">
        <v>1</v>
      </c>
    </row>
    <row r="16" spans="1:6" ht="24.95" customHeight="1" x14ac:dyDescent="0.25">
      <c r="A16" s="22">
        <v>2</v>
      </c>
      <c r="B16" s="23" t="s">
        <v>19</v>
      </c>
      <c r="C16" s="39">
        <f>SUM(C17:C19)</f>
        <v>1479000000</v>
      </c>
      <c r="D16" s="39">
        <f>SUM(D17:D19)</f>
        <v>195167000</v>
      </c>
      <c r="E16" s="14">
        <f t="shared" si="0"/>
        <v>0.13195875591615958</v>
      </c>
      <c r="F16" s="14"/>
    </row>
    <row r="17" spans="1:6" ht="24.95" customHeight="1" x14ac:dyDescent="0.25">
      <c r="A17" s="7">
        <v>2.1</v>
      </c>
      <c r="B17" s="1" t="s">
        <v>29</v>
      </c>
      <c r="C17" s="11">
        <v>1125000000</v>
      </c>
      <c r="D17" s="39">
        <v>151547000</v>
      </c>
      <c r="E17" s="14">
        <f t="shared" si="0"/>
        <v>0.13470844444444444</v>
      </c>
      <c r="F17" s="14">
        <v>1</v>
      </c>
    </row>
    <row r="18" spans="1:6" ht="24.95" customHeight="1" x14ac:dyDescent="0.25">
      <c r="A18" s="7">
        <v>2.2000000000000002</v>
      </c>
      <c r="B18" s="1" t="s">
        <v>30</v>
      </c>
      <c r="C18" s="11">
        <v>324000000</v>
      </c>
      <c r="D18" s="27">
        <v>43620000</v>
      </c>
      <c r="E18" s="14">
        <f t="shared" si="0"/>
        <v>0.13462962962962963</v>
      </c>
      <c r="F18" s="14">
        <v>1</v>
      </c>
    </row>
    <row r="19" spans="1:6" ht="24.95" customHeight="1" x14ac:dyDescent="0.25">
      <c r="A19" s="7">
        <v>2.2999999999999998</v>
      </c>
      <c r="B19" s="1" t="s">
        <v>31</v>
      </c>
      <c r="C19" s="11">
        <v>30000000</v>
      </c>
      <c r="D19" s="27">
        <v>0</v>
      </c>
      <c r="E19" s="14"/>
      <c r="F19" s="14">
        <v>1</v>
      </c>
    </row>
    <row r="20" spans="1:6" ht="24.95" customHeight="1" x14ac:dyDescent="0.25">
      <c r="A20" s="6" t="s">
        <v>7</v>
      </c>
      <c r="B20" s="5" t="s">
        <v>21</v>
      </c>
      <c r="C20" s="13">
        <f>C21</f>
        <v>6151307494</v>
      </c>
      <c r="D20" s="30">
        <f>D21</f>
        <v>1388062796</v>
      </c>
      <c r="E20" s="14"/>
      <c r="F20" s="14"/>
    </row>
    <row r="21" spans="1:6" ht="24.95" customHeight="1" x14ac:dyDescent="0.25">
      <c r="A21" s="22">
        <v>1</v>
      </c>
      <c r="B21" s="23" t="s">
        <v>6</v>
      </c>
      <c r="C21" s="24">
        <f>C22+C25</f>
        <v>6151307494</v>
      </c>
      <c r="D21" s="24">
        <f>D22+D25</f>
        <v>1388062796</v>
      </c>
      <c r="E21" s="14">
        <f>D21/C21</f>
        <v>0.22565329360528957</v>
      </c>
      <c r="F21" s="14">
        <f>D21/'[1]bIEU 3 QUI III'!$D$21</f>
        <v>1.1847850791469126</v>
      </c>
    </row>
    <row r="22" spans="1:6" ht="24.95" customHeight="1" x14ac:dyDescent="0.25">
      <c r="A22" s="7">
        <v>1.1000000000000001</v>
      </c>
      <c r="B22" s="1" t="s">
        <v>22</v>
      </c>
      <c r="C22" s="12">
        <f>C23+C24</f>
        <v>5440000000</v>
      </c>
      <c r="D22" s="12">
        <f>D23+D24</f>
        <v>1086154149</v>
      </c>
      <c r="E22" s="14">
        <f t="shared" ref="E22:E27" si="1">D22/C22</f>
        <v>0.19966068915441176</v>
      </c>
      <c r="F22" s="14">
        <f>D22/'[1]bIEU 3 QUI III'!$D$23</f>
        <v>1.063018284211658</v>
      </c>
    </row>
    <row r="23" spans="1:6" ht="24.95" customHeight="1" x14ac:dyDescent="0.25">
      <c r="A23" s="7">
        <v>1.1200000000000001</v>
      </c>
      <c r="B23" s="1" t="s">
        <v>39</v>
      </c>
      <c r="C23" s="12">
        <f>5440000000-C24</f>
        <v>5217000000</v>
      </c>
      <c r="D23" s="27">
        <v>1086154149</v>
      </c>
      <c r="E23" s="14">
        <f t="shared" si="1"/>
        <v>0.20819515986198964</v>
      </c>
      <c r="F23" s="14">
        <f>D23/'[1]Bieu 3 QUI IV'!$D$25</f>
        <v>0.98584345730141365</v>
      </c>
    </row>
    <row r="24" spans="1:6" ht="24.95" customHeight="1" x14ac:dyDescent="0.25">
      <c r="A24" s="7">
        <v>1.1299999999999999</v>
      </c>
      <c r="B24" s="1" t="s">
        <v>40</v>
      </c>
      <c r="C24" s="12">
        <v>223000000</v>
      </c>
      <c r="D24" s="27"/>
      <c r="E24" s="14">
        <f t="shared" si="1"/>
        <v>0</v>
      </c>
      <c r="F24" s="14">
        <v>0</v>
      </c>
    </row>
    <row r="25" spans="1:6" ht="24.95" customHeight="1" x14ac:dyDescent="0.25">
      <c r="A25" s="22">
        <v>1.2</v>
      </c>
      <c r="B25" s="23" t="s">
        <v>23</v>
      </c>
      <c r="C25" s="31">
        <f>C26+C27+C28</f>
        <v>711307494</v>
      </c>
      <c r="D25" s="24">
        <f>D26+D27</f>
        <v>301908647</v>
      </c>
      <c r="E25" s="14">
        <f t="shared" si="1"/>
        <v>0.42444181953184934</v>
      </c>
      <c r="F25" s="14">
        <v>0</v>
      </c>
    </row>
    <row r="26" spans="1:6" ht="24.95" customHeight="1" x14ac:dyDescent="0.25">
      <c r="A26" s="7">
        <v>1.21</v>
      </c>
      <c r="B26" s="1" t="s">
        <v>34</v>
      </c>
      <c r="C26" s="12">
        <v>498000000</v>
      </c>
      <c r="D26" s="27">
        <v>235203003</v>
      </c>
      <c r="E26" s="14">
        <f t="shared" si="1"/>
        <v>0.47229518674698795</v>
      </c>
      <c r="F26" s="14">
        <f>D26/'[1]Bieu 3 QUI IV'!$D$28</f>
        <v>1.0419799270800569</v>
      </c>
    </row>
    <row r="27" spans="1:6" ht="24.95" customHeight="1" x14ac:dyDescent="0.25">
      <c r="A27" s="7">
        <v>1.22</v>
      </c>
      <c r="B27" s="1" t="s">
        <v>33</v>
      </c>
      <c r="C27" s="12">
        <v>207924000</v>
      </c>
      <c r="D27" s="28">
        <v>66705644</v>
      </c>
      <c r="E27" s="14">
        <f t="shared" si="1"/>
        <v>0.32081743329293394</v>
      </c>
      <c r="F27" s="14">
        <f>D27/'[1]Bieu 3 QUI IV'!$D$29</f>
        <v>0.17887297507584082</v>
      </c>
    </row>
    <row r="28" spans="1:6" ht="24.95" customHeight="1" x14ac:dyDescent="0.25">
      <c r="A28" s="8">
        <v>1.23</v>
      </c>
      <c r="B28" s="2" t="s">
        <v>41</v>
      </c>
      <c r="C28" s="2">
        <v>5383494</v>
      </c>
      <c r="D28" s="2"/>
      <c r="E28" s="2"/>
      <c r="F28" s="2">
        <f>D28</f>
        <v>0</v>
      </c>
    </row>
    <row r="29" spans="1:6" ht="24.95" customHeight="1" x14ac:dyDescent="0.25">
      <c r="A29" s="51"/>
      <c r="B29" s="52"/>
      <c r="C29" s="52"/>
      <c r="D29" s="52"/>
      <c r="E29" s="52"/>
      <c r="F29" s="52"/>
    </row>
    <row r="30" spans="1:6" ht="24.95" customHeight="1" x14ac:dyDescent="0.25">
      <c r="A30" s="33"/>
      <c r="B30" s="34" t="s">
        <v>35</v>
      </c>
      <c r="C30" s="34"/>
      <c r="D30" s="34" t="s">
        <v>36</v>
      </c>
      <c r="E30" s="34"/>
      <c r="F30" s="34"/>
    </row>
    <row r="31" spans="1:6" ht="15.75" x14ac:dyDescent="0.25">
      <c r="A31" s="36"/>
      <c r="B31" s="35"/>
      <c r="C31" s="35"/>
      <c r="D31" s="35"/>
      <c r="E31" s="35"/>
      <c r="F31" s="35"/>
    </row>
    <row r="32" spans="1:6" ht="15.75" x14ac:dyDescent="0.25">
      <c r="A32" s="36"/>
      <c r="B32" s="35"/>
      <c r="C32" s="35"/>
      <c r="D32" s="35"/>
      <c r="E32" s="35"/>
      <c r="F32" s="35"/>
    </row>
    <row r="33" spans="1:6" ht="15.75" x14ac:dyDescent="0.25">
      <c r="A33" s="36"/>
      <c r="B33" s="35"/>
      <c r="C33" s="35"/>
      <c r="D33" s="35"/>
      <c r="E33" s="35"/>
      <c r="F33" s="35"/>
    </row>
    <row r="34" spans="1:6" ht="15.75" x14ac:dyDescent="0.25">
      <c r="A34" s="37"/>
      <c r="B34" s="38" t="s">
        <v>37</v>
      </c>
      <c r="C34" s="38"/>
      <c r="D34" s="38" t="s">
        <v>38</v>
      </c>
      <c r="E34" s="38"/>
      <c r="F34" s="38"/>
    </row>
  </sheetData>
  <mergeCells count="9">
    <mergeCell ref="A1:F1"/>
    <mergeCell ref="A3:C3"/>
    <mergeCell ref="A4:C4"/>
    <mergeCell ref="A6:F6"/>
    <mergeCell ref="A9:A10"/>
    <mergeCell ref="B9:B10"/>
    <mergeCell ref="C9:C10"/>
    <mergeCell ref="D9:D10"/>
    <mergeCell ref="E9:F9"/>
  </mergeCells>
  <pageMargins left="0.2" right="0.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15" sqref="D15"/>
    </sheetView>
  </sheetViews>
  <sheetFormatPr defaultRowHeight="15" x14ac:dyDescent="0.25"/>
  <cols>
    <col min="1" max="1" width="4.42578125" style="4" customWidth="1"/>
    <col min="2" max="2" width="41.5703125" customWidth="1"/>
    <col min="3" max="3" width="16.5703125" customWidth="1"/>
    <col min="4" max="4" width="15.5703125" customWidth="1"/>
    <col min="5" max="5" width="8" customWidth="1"/>
    <col min="6" max="6" width="8.7109375" customWidth="1"/>
  </cols>
  <sheetData>
    <row r="1" spans="1:6" x14ac:dyDescent="0.25">
      <c r="A1" s="69" t="s">
        <v>9</v>
      </c>
      <c r="B1" s="69"/>
      <c r="C1" s="69"/>
      <c r="D1" s="69"/>
      <c r="E1" s="69"/>
      <c r="F1" s="69"/>
    </row>
    <row r="2" spans="1:6" x14ac:dyDescent="0.25">
      <c r="A2" s="43"/>
    </row>
    <row r="3" spans="1:6" x14ac:dyDescent="0.25">
      <c r="A3" s="65" t="s">
        <v>0</v>
      </c>
      <c r="B3" s="65"/>
      <c r="C3" s="65"/>
    </row>
    <row r="4" spans="1:6" x14ac:dyDescent="0.25">
      <c r="A4" s="65" t="s">
        <v>24</v>
      </c>
      <c r="B4" s="65"/>
      <c r="C4" s="65"/>
    </row>
    <row r="5" spans="1:6" x14ac:dyDescent="0.25">
      <c r="A5" s="43"/>
    </row>
    <row r="6" spans="1:6" ht="18.75" x14ac:dyDescent="0.3">
      <c r="A6" s="68" t="s">
        <v>44</v>
      </c>
      <c r="B6" s="68"/>
      <c r="C6" s="68"/>
      <c r="D6" s="68"/>
      <c r="E6" s="68"/>
      <c r="F6" s="68"/>
    </row>
    <row r="7" spans="1:6" x14ac:dyDescent="0.25">
      <c r="A7" s="43"/>
    </row>
    <row r="8" spans="1:6" x14ac:dyDescent="0.25">
      <c r="A8" s="43"/>
      <c r="E8" t="s">
        <v>32</v>
      </c>
    </row>
    <row r="9" spans="1:6" x14ac:dyDescent="0.25">
      <c r="A9" s="70" t="s">
        <v>10</v>
      </c>
      <c r="B9" s="70" t="s">
        <v>11</v>
      </c>
      <c r="C9" s="72" t="s">
        <v>15</v>
      </c>
      <c r="D9" s="72" t="s">
        <v>45</v>
      </c>
      <c r="E9" s="74" t="s">
        <v>12</v>
      </c>
      <c r="F9" s="75"/>
    </row>
    <row r="10" spans="1:6" ht="24" x14ac:dyDescent="0.25">
      <c r="A10" s="76"/>
      <c r="B10" s="76"/>
      <c r="C10" s="76"/>
      <c r="D10" s="77"/>
      <c r="E10" s="57" t="s">
        <v>13</v>
      </c>
      <c r="F10" s="58" t="s">
        <v>14</v>
      </c>
    </row>
    <row r="11" spans="1:6" ht="24.95" customHeight="1" x14ac:dyDescent="0.25">
      <c r="A11" s="53" t="s">
        <v>16</v>
      </c>
      <c r="B11" s="54" t="s">
        <v>17</v>
      </c>
      <c r="C11" s="55">
        <f>C12</f>
        <v>1479000000</v>
      </c>
      <c r="D11" s="55">
        <f>D12</f>
        <v>554270000</v>
      </c>
      <c r="E11" s="56"/>
      <c r="F11" s="46"/>
    </row>
    <row r="12" spans="1:6" ht="24.95" customHeight="1" x14ac:dyDescent="0.25">
      <c r="A12" s="22">
        <v>1</v>
      </c>
      <c r="B12" s="23" t="s">
        <v>18</v>
      </c>
      <c r="C12" s="29">
        <f>C13+C14+C15</f>
        <v>1479000000</v>
      </c>
      <c r="D12" s="29">
        <f>D13+D14+D15</f>
        <v>554270000</v>
      </c>
      <c r="E12" s="15">
        <f>D12/C12</f>
        <v>0.37475997295469909</v>
      </c>
      <c r="F12" s="25">
        <v>0.98</v>
      </c>
    </row>
    <row r="13" spans="1:6" ht="24.95" customHeight="1" x14ac:dyDescent="0.25">
      <c r="A13" s="7">
        <v>1.1000000000000001</v>
      </c>
      <c r="B13" s="1" t="s">
        <v>26</v>
      </c>
      <c r="C13" s="11">
        <v>1125000000</v>
      </c>
      <c r="D13" s="28">
        <v>465770000</v>
      </c>
      <c r="E13" s="15">
        <f>D13/C13</f>
        <v>0.41401777777777776</v>
      </c>
      <c r="F13" s="14">
        <f>D13/'[1]Bieu 3 QUI IV'!$D$13</f>
        <v>0.92616822429906542</v>
      </c>
    </row>
    <row r="14" spans="1:6" ht="24.95" customHeight="1" x14ac:dyDescent="0.25">
      <c r="A14" s="7">
        <v>1.2</v>
      </c>
      <c r="B14" s="1" t="s">
        <v>27</v>
      </c>
      <c r="C14" s="11">
        <v>324000000</v>
      </c>
      <c r="D14" s="28">
        <v>81000000</v>
      </c>
      <c r="E14" s="15">
        <f t="shared" ref="E14:E19" si="0">D14/C14</f>
        <v>0.25</v>
      </c>
      <c r="F14" s="14">
        <f>D14/'[1]Bieu 3 QUI IV'!$D$15</f>
        <v>0.5494505494505495</v>
      </c>
    </row>
    <row r="15" spans="1:6" ht="24.95" customHeight="1" x14ac:dyDescent="0.25">
      <c r="A15" s="7">
        <v>1.3</v>
      </c>
      <c r="B15" s="1" t="s">
        <v>28</v>
      </c>
      <c r="C15" s="11">
        <v>30000000</v>
      </c>
      <c r="D15" s="28">
        <v>7500000</v>
      </c>
      <c r="E15" s="15">
        <f t="shared" si="0"/>
        <v>0.25</v>
      </c>
      <c r="F15" s="14">
        <f>D15/'[1]Bieu 3 QUI IV'!$D$16</f>
        <v>0.18656716417910449</v>
      </c>
    </row>
    <row r="16" spans="1:6" ht="24.95" customHeight="1" x14ac:dyDescent="0.25">
      <c r="A16" s="7">
        <v>1.4</v>
      </c>
      <c r="B16" s="23" t="s">
        <v>19</v>
      </c>
      <c r="C16" s="39">
        <f>C17+C18+C19</f>
        <v>1479000000</v>
      </c>
      <c r="D16" s="39">
        <f>D17+D18+D19</f>
        <v>657311000</v>
      </c>
      <c r="E16" s="15">
        <f t="shared" si="0"/>
        <v>0.44442934415145369</v>
      </c>
      <c r="F16" s="14">
        <f>D16/'[1]Bieu 3 QUI IV'!$D$17</f>
        <v>0.55464096690368525</v>
      </c>
    </row>
    <row r="17" spans="1:7" ht="24.95" customHeight="1" x14ac:dyDescent="0.25">
      <c r="A17" s="22">
        <v>2</v>
      </c>
      <c r="B17" s="1" t="s">
        <v>29</v>
      </c>
      <c r="C17" s="11">
        <v>1125000000</v>
      </c>
      <c r="D17" s="39">
        <v>479807500</v>
      </c>
      <c r="E17" s="15">
        <f t="shared" si="0"/>
        <v>0.42649555555555557</v>
      </c>
      <c r="F17" s="14">
        <f>D17/'[1]Bieu 3 QUI IV'!$D$18</f>
        <v>0.95199749682937007</v>
      </c>
    </row>
    <row r="18" spans="1:7" ht="24.95" customHeight="1" x14ac:dyDescent="0.25">
      <c r="A18" s="7">
        <v>2.1</v>
      </c>
      <c r="B18" s="1" t="s">
        <v>30</v>
      </c>
      <c r="C18" s="11">
        <v>324000000</v>
      </c>
      <c r="D18" s="27">
        <v>139303500</v>
      </c>
      <c r="E18" s="15">
        <f t="shared" si="0"/>
        <v>0.42994907407407407</v>
      </c>
      <c r="F18" s="14">
        <f>D18/'[1]Bieu 3 QUI IV'!$D$20</f>
        <v>0.94494301994301999</v>
      </c>
    </row>
    <row r="19" spans="1:7" ht="24.95" customHeight="1" x14ac:dyDescent="0.25">
      <c r="A19" s="7">
        <v>2.2000000000000002</v>
      </c>
      <c r="B19" s="1" t="s">
        <v>31</v>
      </c>
      <c r="C19" s="11">
        <v>30000000</v>
      </c>
      <c r="D19" s="27">
        <v>38200000</v>
      </c>
      <c r="E19" s="15">
        <f t="shared" si="0"/>
        <v>1.2733333333333334</v>
      </c>
      <c r="F19" s="14">
        <f>D19/'[1]Bieu 3 QUI IV'!$D$21</f>
        <v>0.96586599241466498</v>
      </c>
    </row>
    <row r="20" spans="1:7" ht="24.95" customHeight="1" x14ac:dyDescent="0.25">
      <c r="A20" s="6" t="s">
        <v>7</v>
      </c>
      <c r="B20" s="5" t="s">
        <v>21</v>
      </c>
      <c r="C20" s="13">
        <f>C21</f>
        <v>6151307494</v>
      </c>
      <c r="D20" s="13">
        <f>D21</f>
        <v>2080625192</v>
      </c>
      <c r="E20" s="15"/>
      <c r="F20" s="14"/>
    </row>
    <row r="21" spans="1:7" ht="24.95" customHeight="1" x14ac:dyDescent="0.25">
      <c r="A21" s="22">
        <v>1</v>
      </c>
      <c r="B21" s="23" t="s">
        <v>6</v>
      </c>
      <c r="C21" s="24">
        <f>C22+C25</f>
        <v>6151307494</v>
      </c>
      <c r="D21" s="24">
        <f>D22+D25</f>
        <v>2080625192</v>
      </c>
      <c r="E21" s="14">
        <f>D21/C21</f>
        <v>0.33824112906555992</v>
      </c>
      <c r="F21" s="14">
        <f>D21/'[1]Bieu 3 QUI IV'!$D$23</f>
        <v>1.619542992763201</v>
      </c>
      <c r="G21">
        <v>5995748711</v>
      </c>
    </row>
    <row r="22" spans="1:7" s="26" customFormat="1" ht="24.95" customHeight="1" x14ac:dyDescent="0.25">
      <c r="A22" s="22">
        <v>1.1000000000000001</v>
      </c>
      <c r="B22" s="23" t="s">
        <v>22</v>
      </c>
      <c r="C22" s="12">
        <v>5440000000</v>
      </c>
      <c r="D22" s="24">
        <f>D23+D24</f>
        <v>1673047596</v>
      </c>
      <c r="E22" s="14">
        <f t="shared" ref="E22:E27" si="1">D22/C22</f>
        <v>0.30754551397058821</v>
      </c>
      <c r="F22" s="14">
        <f>D22/'[1]Bieu 3 QUI IV'!$D$24</f>
        <v>1.3022876590552783</v>
      </c>
    </row>
    <row r="23" spans="1:7" ht="24.95" customHeight="1" x14ac:dyDescent="0.25">
      <c r="A23" s="7">
        <v>1.1200000000000001</v>
      </c>
      <c r="B23" s="1" t="s">
        <v>39</v>
      </c>
      <c r="C23" s="12">
        <v>5217000000</v>
      </c>
      <c r="D23" s="27">
        <v>1593419901</v>
      </c>
      <c r="E23" s="14">
        <f t="shared" si="1"/>
        <v>0.30542838815411155</v>
      </c>
      <c r="F23" s="14">
        <f>D23/'[1]Bieu 3 QUI IV'!$D$25</f>
        <v>1.4462611827068721</v>
      </c>
    </row>
    <row r="24" spans="1:7" ht="24.95" customHeight="1" x14ac:dyDescent="0.25">
      <c r="A24" s="7">
        <v>1.1299999999999999</v>
      </c>
      <c r="B24" s="1" t="s">
        <v>40</v>
      </c>
      <c r="C24" s="12">
        <v>223000000</v>
      </c>
      <c r="D24" s="27">
        <v>79627695</v>
      </c>
      <c r="E24" s="14">
        <f t="shared" si="1"/>
        <v>0.35707486547085204</v>
      </c>
      <c r="F24" s="14">
        <f>D24/'[1]Bieu 3 QUI IV'!$D$26</f>
        <v>0.43524812156821546</v>
      </c>
    </row>
    <row r="25" spans="1:7" ht="24.95" customHeight="1" x14ac:dyDescent="0.25">
      <c r="A25" s="22">
        <v>1.2</v>
      </c>
      <c r="B25" s="23" t="s">
        <v>23</v>
      </c>
      <c r="C25" s="31">
        <v>711307494</v>
      </c>
      <c r="D25" s="24">
        <f>D26+D28+D27</f>
        <v>407577596</v>
      </c>
      <c r="E25" s="14">
        <f t="shared" si="1"/>
        <v>0.57299775334575631</v>
      </c>
      <c r="F25" s="14"/>
    </row>
    <row r="26" spans="1:7" ht="24.95" customHeight="1" x14ac:dyDescent="0.25">
      <c r="A26" s="7">
        <v>1.21</v>
      </c>
      <c r="B26" s="1" t="s">
        <v>34</v>
      </c>
      <c r="C26" s="12">
        <v>498000000</v>
      </c>
      <c r="D26" s="27">
        <v>262796997</v>
      </c>
      <c r="E26" s="14">
        <f t="shared" si="1"/>
        <v>0.527704813253012</v>
      </c>
      <c r="F26" s="14">
        <f>D26/'[1]Bieu 3 QUI IV'!$D$28</f>
        <v>1.1642249132802014</v>
      </c>
    </row>
    <row r="27" spans="1:7" ht="24.95" customHeight="1" x14ac:dyDescent="0.25">
      <c r="A27" s="7">
        <v>1.22</v>
      </c>
      <c r="B27" s="1" t="s">
        <v>41</v>
      </c>
      <c r="C27" s="12">
        <v>207924000</v>
      </c>
      <c r="D27" s="27">
        <v>58503711</v>
      </c>
      <c r="E27" s="14">
        <f t="shared" si="1"/>
        <v>0.28137064985283083</v>
      </c>
      <c r="F27" s="14">
        <f>D27/'[1]Bieu 3 QUI IV'!$D$29</f>
        <v>0.15687927155829864</v>
      </c>
    </row>
    <row r="28" spans="1:7" ht="24.95" customHeight="1" x14ac:dyDescent="0.25">
      <c r="A28" s="8">
        <v>1.22</v>
      </c>
      <c r="B28" s="2" t="s">
        <v>33</v>
      </c>
      <c r="C28" s="2">
        <v>5383494</v>
      </c>
      <c r="D28" s="32">
        <v>86276888</v>
      </c>
      <c r="E28" s="14">
        <v>0.16</v>
      </c>
      <c r="F28" s="14">
        <f>D28/'[1]Bieu 3 QUI IV'!$D$29</f>
        <v>0.23135379124508729</v>
      </c>
    </row>
    <row r="29" spans="1:7" ht="24.95" customHeight="1" x14ac:dyDescent="0.25">
      <c r="A29" s="43"/>
    </row>
    <row r="30" spans="1:7" ht="15.75" x14ac:dyDescent="0.25">
      <c r="A30" s="33"/>
      <c r="B30" s="34" t="s">
        <v>35</v>
      </c>
      <c r="C30" s="34"/>
      <c r="D30" s="34" t="s">
        <v>36</v>
      </c>
      <c r="E30" s="34"/>
      <c r="F30" s="34"/>
    </row>
    <row r="31" spans="1:7" ht="15.75" x14ac:dyDescent="0.25">
      <c r="A31" s="36"/>
      <c r="B31" s="35"/>
      <c r="C31" s="35"/>
      <c r="D31" s="35"/>
      <c r="E31" s="35"/>
      <c r="F31" s="35"/>
    </row>
    <row r="32" spans="1:7" ht="15.75" x14ac:dyDescent="0.25">
      <c r="A32" s="36"/>
      <c r="B32" s="35"/>
      <c r="C32" s="35"/>
      <c r="D32" s="35"/>
      <c r="E32" s="35"/>
      <c r="F32" s="35"/>
    </row>
    <row r="33" spans="1:6" ht="15.75" x14ac:dyDescent="0.25">
      <c r="A33" s="36"/>
      <c r="B33" s="35"/>
      <c r="C33" s="35"/>
      <c r="D33" s="35"/>
      <c r="E33" s="35"/>
      <c r="F33" s="35"/>
    </row>
    <row r="34" spans="1:6" ht="15.75" x14ac:dyDescent="0.25">
      <c r="A34" s="37"/>
      <c r="B34" s="38" t="s">
        <v>37</v>
      </c>
      <c r="C34" s="38"/>
      <c r="D34" s="38" t="s">
        <v>38</v>
      </c>
      <c r="E34" s="38"/>
      <c r="F34" s="38"/>
    </row>
    <row r="35" spans="1:6" x14ac:dyDescent="0.25">
      <c r="A35"/>
    </row>
  </sheetData>
  <mergeCells count="9">
    <mergeCell ref="A1:F1"/>
    <mergeCell ref="A3:C3"/>
    <mergeCell ref="A4:C4"/>
    <mergeCell ref="A6:F6"/>
    <mergeCell ref="A9:A10"/>
    <mergeCell ref="B9:B10"/>
    <mergeCell ref="C9:C10"/>
    <mergeCell ref="D9:D10"/>
    <mergeCell ref="E9:F9"/>
  </mergeCells>
  <pageMargins left="0.39" right="0.22" top="0.2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Sheet3</vt:lpstr>
      <vt:lpstr>bIEU 3 QUI III</vt:lpstr>
      <vt:lpstr>Bieu 3 QUI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2021-09-17T07:07:17Z</dcterms:modified>
</cp:coreProperties>
</file>